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Division\CEO\CEO's EA\CEO\12-2019 folders\David\Expenses\2018 July to June 2019\"/>
    </mc:Choice>
  </mc:AlternateContent>
  <bookViews>
    <workbookView xWindow="0" yWindow="0" windowWidth="23040" windowHeight="919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Travel!$A$1:$E$103</definedName>
  </definedNames>
  <calcPr calcId="152511"/>
</workbook>
</file>

<file path=xl/calcChain.xml><?xml version="1.0" encoding="utf-8"?>
<calcChain xmlns="http://schemas.openxmlformats.org/spreadsheetml/2006/main">
  <c r="D25" i="4" l="1"/>
  <c r="C25" i="3"/>
  <c r="C25" i="2"/>
  <c r="C78" i="1"/>
  <c r="C92"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92" i="1" s="1"/>
  <c r="F55" i="13"/>
  <c r="D78" i="1" s="1"/>
  <c r="F54" i="13"/>
  <c r="D22" i="1" s="1"/>
  <c r="C13" i="13"/>
  <c r="C12" i="13"/>
  <c r="C11" i="13"/>
  <c r="C16" i="13" l="1"/>
  <c r="C17" i="13"/>
  <c r="B5" i="4" l="1"/>
  <c r="B4" i="4"/>
  <c r="B5" i="3"/>
  <c r="B4" i="3"/>
  <c r="B5" i="2"/>
  <c r="B4" i="2"/>
  <c r="B5" i="1"/>
  <c r="B4" i="1"/>
  <c r="C15" i="13" l="1"/>
  <c r="F12" i="13" l="1"/>
  <c r="C25" i="4"/>
  <c r="F11" i="13" s="1"/>
  <c r="F13" i="13" l="1"/>
  <c r="B92" i="1"/>
  <c r="B17" i="13" s="1"/>
  <c r="B78" i="1"/>
  <c r="B16" i="13" s="1"/>
  <c r="B22" i="1"/>
  <c r="B15" i="13" s="1"/>
  <c r="B25" i="3" l="1"/>
  <c r="B13" i="13" s="1"/>
  <c r="B25" i="2"/>
  <c r="B12" i="13" s="1"/>
  <c r="B11" i="13" l="1"/>
  <c r="B9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8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<sst xmlns="http://schemas.openxmlformats.org/spreadsheetml/2006/main" count="377" uniqueCount="204">
  <si>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</si>
  <si>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</si>
  <si>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</si>
  <si>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</si>
  <si>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</si>
  <si>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</si>
  <si>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</si>
  <si>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</si>
  <si>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</si>
  <si>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</si>
  <si>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</si>
  <si>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</si>
  <si>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</si>
  <si>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</si>
  <si>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</si>
  <si>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</si>
  <si>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</si>
  <si>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</si>
  <si>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</si>
  <si>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</si>
  <si>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</si>
  <si>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</si>
  <si>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</si>
  <si>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</si>
  <si>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</si>
  <si>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</si>
  <si>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</si>
  <si>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</si>
  <si>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</si>
  <si>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</si>
  <si>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</si>
  <si>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</si>
  <si>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</si>
  <si>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</si>
  <si>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</si>
  <si>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</si>
  <si>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</si>
  <si>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</si>
  <si>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</si>
  <si>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</si>
  <si>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</si>
  <si>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</si>
  <si>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</si>
  <si>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</si>
  <si>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</si>
  <si>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</si>
  <si>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</si>
  <si>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</si>
  <si>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</si>
  <si>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</si>
  <si>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</si>
  <si>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</si>
  <si>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</si>
  <si>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</si>
  <si>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</si>
  <si>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</si>
  <si>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</si>
  <si>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</si>
  <si>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</si>
  <si>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</si>
  <si>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</si>
  <si>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</si>
  <si>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</si>
  <si>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</si>
  <si>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</si>
  <si>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</si>
  <si>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</si>
  <si>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</si>
  <si>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</si>
  <si>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</si>
  <si>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</si>
  <si>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</si>
  <si>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</si>
  <si>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</si>
  <si>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</si>
  <si>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</si>
  <si>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</si>
  <si>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</si>
  <si>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</si>
  <si>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</si>
  <si>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</si>
  <si>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</si>
  <si>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</si>
  <si>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</si>
  <si>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</si>
  <si>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</si>
  <si>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</si>
  <si>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</si>
  <si>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</si>
  <si>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</si>
  <si>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</si>
  <si>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</si>
  <si>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</si>
  <si>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</si>
  <si>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</si>
  <si>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</si>
  <si>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</si>
  <si>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</si>
  <si>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</si>
  <si>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</si>
  <si>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</si>
  <si>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</si>
  <si>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</si>
  <si>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</si>
  <si>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</si>
  <si>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</si>
  <si>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</si>
  <si>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</si>
  <si>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</si>
  <si>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</si>
  <si>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</si>
  <si>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</si>
  <si>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</si>
  <si>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</si>
  <si>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</si>
  <si>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</si>
  <si>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</si>
  <si>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</si>
  <si>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</si>
  <si>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</si>
  <si>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</si>
  <si>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</si>
  <si>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</si>
  <si>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</si>
  <si>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</si>
  <si>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</si>
  <si>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</si>
  <si>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</si>
  <si>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</si>
  <si>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</si>
  <si>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</si>
  <si>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</si>
  <si>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</si>
  <si>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</si>
  <si>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</si>
  <si>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</si>
  <si>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</si>
  <si>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</si>
  <si>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</si>
  <si>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</si>
  <si>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</si>
  <si>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</si>
  <si>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</si>
  <si>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</si>
  <si>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</si>
  <si>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</si>
  <si>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</si>
  <si>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</si>
  <si>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</si>
  <si>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</si>
  <si>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</si>
  <si>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</si>
  <si>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</si>
  <si>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</si>
  <si>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</si>
  <si>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</si>
  <si>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</si>
  <si>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</si>
  <si>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</si>
  <si>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</si>
  <si>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</si>
  <si>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</si>
  <si>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</si>
  <si>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</si>
  <si>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</si>
  <si>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</si>
  <si>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</si>
  <si>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</si>
  <si>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West Coast DHB</t>
  </si>
  <si>
    <t>David Meates</t>
  </si>
  <si>
    <t>Airfare (return)</t>
  </si>
  <si>
    <t>Rental car (shared with other staff)</t>
  </si>
  <si>
    <t xml:space="preserve">Rental car </t>
  </si>
  <si>
    <t>Wellington</t>
  </si>
  <si>
    <t>Hokitika/Greymouth</t>
  </si>
  <si>
    <t>Attend meetings with Chair of West Coast Hospital Redevelopment Partnership Group with Mayor of Buller, Buller Health Action Group and Buller Health staff</t>
  </si>
  <si>
    <t>Rental car (for Chair and CEO - return)</t>
  </si>
  <si>
    <t>Christchurch/Westport/Greymouth</t>
  </si>
  <si>
    <t>Attend meetings with Chair of West Coast Hospital Redevelopment Partnership Group with Fletchers Construction and Minister of Health (two days)</t>
  </si>
  <si>
    <t>Christchurch/Hokitika</t>
  </si>
  <si>
    <t>Hokitika/Greymouth/Westport</t>
  </si>
  <si>
    <t>Motel (one night)</t>
  </si>
  <si>
    <t>Westport</t>
  </si>
  <si>
    <t>Attend West Coast DHB Board Meeting (one day)</t>
  </si>
  <si>
    <t>Attend meeting with ASMS Joint Consultative Committee (one day)</t>
  </si>
  <si>
    <t>Attend meeting with Minister of Health regarding Buller (one day)</t>
  </si>
  <si>
    <t>Attend West Coast DHB Planning Workshop and Board meeting (one day)</t>
  </si>
  <si>
    <t>Airfare (one way)</t>
  </si>
  <si>
    <t>Greymouth</t>
  </si>
  <si>
    <t>Hokitika</t>
  </si>
  <si>
    <t>Attend meeting with Chair of West Coast Hospital Redevelopment Partnership Group and CEO Fletchers Construction re Greymouth Hospital Build</t>
  </si>
  <si>
    <t>Attend meeting with National Health Caucus Team</t>
  </si>
  <si>
    <t>Rental car (Greymouth to Christchurch)</t>
  </si>
  <si>
    <t>Attend Senior Medical Officer Engagement Workshop (one day)</t>
  </si>
  <si>
    <t>Attend meetings with Buller Health Action Group and Buller Health staff (one day)</t>
  </si>
  <si>
    <t>Airport Parking</t>
  </si>
  <si>
    <t>Christchurch</t>
  </si>
  <si>
    <t>Attend meeting with Ministry of Health regarding 2019/20 strategic conversation (one day)</t>
  </si>
  <si>
    <t>Taxi (Airport to MoH)</t>
  </si>
  <si>
    <t>Taxi (return Airport to Beehive)</t>
  </si>
  <si>
    <t>Attend meeting with National DHB Chairs and Chief Executives (one day)</t>
  </si>
  <si>
    <t>Taxi (return Airport to Front &amp; Centre)</t>
  </si>
  <si>
    <t>NO INFORMATION TO DISCLOSE</t>
  </si>
  <si>
    <t xml:space="preserve">Chief Financial Officer and Board Chair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</si>
</sst>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4" fillId="10" borderId="4" xfId="0" applyFont="1" applyFill="1" applyBorder="1" applyAlignment="1" applyProtection="1">
      <alignment vertical="center" wrapText="1"/>
      <protection locked="0"/>
    </xf>
    <xf numFmtId="167" fontId="21" fillId="10"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topLeftCell="A4" zoomScaleNormal="100" workbookViewId="0">
      <selection activeCell="B8" sqref="B8:F8"/>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1" t="s">
        <v>98</v>
      </c>
      <c r="B1" s="161"/>
      <c r="C1" s="161"/>
      <c r="D1" s="161"/>
      <c r="E1" s="161"/>
      <c r="F1" s="161"/>
      <c r="G1" s="48"/>
      <c r="H1" s="48"/>
      <c r="I1" s="48"/>
      <c r="J1" s="48"/>
      <c r="K1" s="48"/>
    </row>
    <row r="2" spans="1:11" ht="21" customHeight="1" x14ac:dyDescent="0.2">
      <c r="A2" s="4" t="s">
        <v>2</v>
      </c>
      <c r="B2" s="162" t="s">
        <v>168</v>
      </c>
      <c r="C2" s="162"/>
      <c r="D2" s="162"/>
      <c r="E2" s="162"/>
      <c r="F2" s="162"/>
      <c r="G2" s="48"/>
      <c r="H2" s="48"/>
      <c r="I2" s="48"/>
      <c r="J2" s="48"/>
      <c r="K2" s="48"/>
    </row>
    <row r="3" spans="1:11" ht="21" customHeight="1" x14ac:dyDescent="0.2">
      <c r="A3" s="4" t="s">
        <v>99</v>
      </c>
      <c r="B3" s="162" t="s">
        <v>169</v>
      </c>
      <c r="C3" s="162"/>
      <c r="D3" s="162"/>
      <c r="E3" s="162"/>
      <c r="F3" s="162"/>
      <c r="G3" s="48"/>
      <c r="H3" s="48"/>
      <c r="I3" s="48"/>
      <c r="J3" s="48"/>
      <c r="K3" s="48"/>
    </row>
    <row r="4" spans="1:11" ht="21" customHeight="1" x14ac:dyDescent="0.2">
      <c r="A4" s="4" t="s">
        <v>79</v>
      </c>
      <c r="B4" s="163">
        <v>43282</v>
      </c>
      <c r="C4" s="163"/>
      <c r="D4" s="163"/>
      <c r="E4" s="163"/>
      <c r="F4" s="163"/>
      <c r="G4" s="48"/>
      <c r="H4" s="48"/>
      <c r="I4" s="48"/>
      <c r="J4" s="48"/>
      <c r="K4" s="48"/>
    </row>
    <row r="5" spans="1:11" ht="21" customHeight="1" x14ac:dyDescent="0.2">
      <c r="A5" s="4" t="s">
        <v>80</v>
      </c>
      <c r="B5" s="163">
        <v>43646</v>
      </c>
      <c r="C5" s="163"/>
      <c r="D5" s="163"/>
      <c r="E5" s="163"/>
      <c r="F5" s="163"/>
      <c r="G5" s="48"/>
      <c r="H5" s="48"/>
      <c r="I5" s="48"/>
      <c r="J5" s="48"/>
      <c r="K5" s="48"/>
    </row>
    <row r="6" spans="1:11" ht="21" customHeight="1" x14ac:dyDescent="0.2">
      <c r="A6" s="4" t="s">
        <v>104</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6"/>
      <c r="H6" s="48"/>
      <c r="I6" s="48"/>
      <c r="J6" s="48"/>
      <c r="K6" s="48"/>
    </row>
    <row r="7" spans="1:11" ht="21" customHeight="1" x14ac:dyDescent="0.2">
      <c r="A7" s="4" t="s">
        <v>133</v>
      </c>
      <c r="B7" s="159" t="s">
        <v>63</v>
      </c>
      <c r="C7" s="159"/>
      <c r="D7" s="159"/>
      <c r="E7" s="159"/>
      <c r="F7" s="159"/>
      <c r="G7" s="36"/>
      <c r="H7" s="48"/>
      <c r="I7" s="48"/>
      <c r="J7" s="48"/>
      <c r="K7" s="48"/>
    </row>
    <row r="8" spans="1:11" ht="21" customHeight="1" x14ac:dyDescent="0.2">
      <c r="A8" s="4" t="s">
        <v>100</v>
      </c>
      <c r="B8" s="159" t="s">
        <v>203</v>
      </c>
      <c r="C8" s="159"/>
      <c r="D8" s="159"/>
      <c r="E8" s="159"/>
      <c r="F8" s="159"/>
      <c r="G8" s="36"/>
      <c r="H8" s="48"/>
      <c r="I8" s="48"/>
      <c r="J8" s="48"/>
      <c r="K8" s="48"/>
    </row>
    <row r="9" spans="1:11" ht="66.75" customHeight="1" x14ac:dyDescent="0.2">
      <c r="A9" s="158" t="s">
        <v>125</v>
      </c>
      <c r="B9" s="158"/>
      <c r="C9" s="158"/>
      <c r="D9" s="158"/>
      <c r="E9" s="158"/>
      <c r="F9" s="158"/>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9473.1399999999976</v>
      </c>
      <c r="C11" s="107" t="str">
        <f>IF(Travel!B6="",A34,Travel!B6)</f>
        <v>Figures include GST (where applicable)</v>
      </c>
      <c r="D11" s="8"/>
      <c r="E11" s="11" t="s">
        <v>95</v>
      </c>
      <c r="F11" s="58">
        <f>'Gifts and benefits'!C25</f>
        <v>0</v>
      </c>
      <c r="G11" s="49"/>
      <c r="H11" s="49"/>
      <c r="I11" s="49"/>
      <c r="J11" s="49"/>
      <c r="K11" s="49"/>
    </row>
    <row r="12" spans="1:11" ht="27.75" customHeight="1" x14ac:dyDescent="0.2">
      <c r="A12" s="11" t="s">
        <v>12</v>
      </c>
      <c r="B12" s="99">
        <f>Hospitality!B25</f>
        <v>0</v>
      </c>
      <c r="C12" s="107" t="str">
        <f>IF(Hospitality!B6="",A34,Hospitality!B6)</f>
        <v>Figures include GST (where applicable)</v>
      </c>
      <c r="D12" s="8"/>
      <c r="E12" s="11" t="s">
        <v>96</v>
      </c>
      <c r="F12" s="58">
        <f>'Gifts and benefits'!C26</f>
        <v>0</v>
      </c>
      <c r="G12" s="49"/>
      <c r="H12" s="49"/>
      <c r="I12" s="49"/>
      <c r="J12" s="49"/>
      <c r="K12" s="49"/>
    </row>
    <row r="13" spans="1:11" ht="27.75" customHeight="1" x14ac:dyDescent="0.2">
      <c r="A13" s="11" t="s">
        <v>30</v>
      </c>
      <c r="B13" s="99">
        <f>'All other expenses'!B25</f>
        <v>0</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0</v>
      </c>
      <c r="C15" s="109" t="str">
        <f>C11</f>
        <v>Figures include GST (where applicable)</v>
      </c>
      <c r="D15" s="8"/>
      <c r="E15" s="8"/>
      <c r="F15" s="60"/>
      <c r="G15" s="48"/>
      <c r="H15" s="48"/>
      <c r="I15" s="48"/>
      <c r="J15" s="48"/>
      <c r="K15" s="48"/>
    </row>
    <row r="16" spans="1:11" ht="27.75" customHeight="1" x14ac:dyDescent="0.2">
      <c r="A16" s="12" t="s">
        <v>91</v>
      </c>
      <c r="B16" s="101">
        <f>Travel!B78</f>
        <v>9473.1399999999976</v>
      </c>
      <c r="C16" s="109" t="str">
        <f>C11</f>
        <v>Figures include GST (where applicable)</v>
      </c>
      <c r="D16" s="61"/>
      <c r="E16" s="8"/>
      <c r="F16" s="62"/>
      <c r="G16" s="48"/>
      <c r="H16" s="48"/>
      <c r="I16" s="48"/>
      <c r="J16" s="48"/>
      <c r="K16" s="48"/>
    </row>
    <row r="17" spans="1:11" ht="27.75" customHeight="1" x14ac:dyDescent="0.2">
      <c r="A17" s="12" t="s">
        <v>46</v>
      </c>
      <c r="B17" s="101">
        <f>Travel!B92</f>
        <v>0</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0</v>
      </c>
      <c r="C54" s="134"/>
      <c r="D54" s="134">
        <f>COUNTIF(Travel!D12:D21,"*")</f>
        <v>0</v>
      </c>
      <c r="E54" s="135"/>
      <c r="F54" s="135" t="b">
        <f>MIN(B54,D54)=MAX(B54,D54)</f>
        <v>1</v>
      </c>
      <c r="G54" s="48"/>
      <c r="H54" s="48"/>
      <c r="I54" s="48"/>
      <c r="J54" s="48"/>
      <c r="K54" s="48"/>
    </row>
    <row r="55" spans="1:11" hidden="1" x14ac:dyDescent="0.2">
      <c r="A55" s="144" t="s">
        <v>111</v>
      </c>
      <c r="B55" s="134">
        <f>COUNT(Travel!B26:B77)</f>
        <v>48</v>
      </c>
      <c r="C55" s="134"/>
      <c r="D55" s="134">
        <f>COUNTIF(Travel!D26:D77,"*")</f>
        <v>48</v>
      </c>
      <c r="E55" s="135"/>
      <c r="F55" s="135" t="b">
        <f>MIN(B55,D55)=MAX(B55,D55)</f>
        <v>1</v>
      </c>
    </row>
    <row r="56" spans="1:11" hidden="1" x14ac:dyDescent="0.2">
      <c r="A56" s="145"/>
      <c r="B56" s="134">
        <f>COUNT(Travel!B82:B91)</f>
        <v>0</v>
      </c>
      <c r="C56" s="134"/>
      <c r="D56" s="134">
        <f>COUNTIF(Travel!D82:D91,"*")</f>
        <v>0</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expenses'!B11:B24)</f>
        <v>0</v>
      </c>
      <c r="C58" s="135"/>
      <c r="D58" s="135">
        <f>COUNTIF('All other expenses'!D11:D24,"*")</f>
        <v>0</v>
      </c>
      <c r="E58" s="135"/>
      <c r="F58" s="135" t="b">
        <f>MIN(B58,D58)=MAX(B58,D58)</f>
        <v>1</v>
      </c>
    </row>
    <row r="59" spans="1:11" hidden="1" x14ac:dyDescent="0.2">
      <c r="A59" s="146" t="s">
        <v>108</v>
      </c>
      <c r="B59" s="136">
        <f>COUNTIF('Gifts and benefits'!B11:B24,"*")</f>
        <v>0</v>
      </c>
      <c r="C59" s="136">
        <f>COUNTIF('Gifts and benefits'!C11:C24,"*")</f>
        <v>0</v>
      </c>
      <c r="D59" s="136"/>
      <c r="E59" s="136">
        <f>COUNTA('Gifts and benefits'!E11:E24)</f>
        <v>0</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26"/>
  <sheetViews>
    <sheetView zoomScaleNormal="100" workbookViewId="0">
      <selection activeCell="C74" sqref="C7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1" t="s">
        <v>6</v>
      </c>
      <c r="B1" s="161"/>
      <c r="C1" s="161"/>
      <c r="D1" s="161"/>
      <c r="E1" s="161"/>
      <c r="F1" s="48"/>
    </row>
    <row r="2" spans="1:6" ht="21" customHeight="1" x14ac:dyDescent="0.2">
      <c r="A2" s="4" t="s">
        <v>2</v>
      </c>
      <c r="B2" s="164" t="str">
        <f>'Summary and sign-off'!B2:F2</f>
        <v>West Coast DHB</v>
      </c>
      <c r="C2" s="164"/>
      <c r="D2" s="164"/>
      <c r="E2" s="164"/>
      <c r="F2" s="48"/>
    </row>
    <row r="3" spans="1:6" ht="21" customHeight="1" x14ac:dyDescent="0.2">
      <c r="A3" s="4" t="s">
        <v>3</v>
      </c>
      <c r="B3" s="164" t="str">
        <f>'Summary and sign-off'!B3:F3</f>
        <v>David Meates</v>
      </c>
      <c r="C3" s="164"/>
      <c r="D3" s="164"/>
      <c r="E3" s="164"/>
      <c r="F3" s="48"/>
    </row>
    <row r="4" spans="1:6" ht="21" customHeight="1" x14ac:dyDescent="0.2">
      <c r="A4" s="4" t="s">
        <v>77</v>
      </c>
      <c r="B4" s="164">
        <f>'Summary and sign-off'!B4:F4</f>
        <v>43282</v>
      </c>
      <c r="C4" s="164"/>
      <c r="D4" s="164"/>
      <c r="E4" s="164"/>
      <c r="F4" s="48"/>
    </row>
    <row r="5" spans="1:6" ht="21" customHeight="1" x14ac:dyDescent="0.2">
      <c r="A5" s="4" t="s">
        <v>78</v>
      </c>
      <c r="B5" s="164">
        <f>'Summary and sign-off'!B5:F5</f>
        <v>43646</v>
      </c>
      <c r="C5" s="164"/>
      <c r="D5" s="164"/>
      <c r="E5" s="164"/>
      <c r="F5" s="48"/>
    </row>
    <row r="6" spans="1:6" ht="21" customHeight="1" x14ac:dyDescent="0.2">
      <c r="A6" s="4" t="s">
        <v>29</v>
      </c>
      <c r="B6" s="159" t="s">
        <v>64</v>
      </c>
      <c r="C6" s="159"/>
      <c r="D6" s="159"/>
      <c r="E6" s="159"/>
      <c r="F6" s="48"/>
    </row>
    <row r="7" spans="1:6" ht="21" customHeight="1" x14ac:dyDescent="0.2">
      <c r="A7" s="4" t="s">
        <v>104</v>
      </c>
      <c r="B7" s="159" t="s">
        <v>116</v>
      </c>
      <c r="C7" s="159"/>
      <c r="D7" s="159"/>
      <c r="E7" s="159"/>
      <c r="F7" s="48"/>
    </row>
    <row r="8" spans="1:6" ht="36" customHeight="1" x14ac:dyDescent="0.2">
      <c r="A8" s="167" t="s">
        <v>4</v>
      </c>
      <c r="B8" s="168"/>
      <c r="C8" s="168"/>
      <c r="D8" s="168"/>
      <c r="E8" s="168"/>
      <c r="F8" s="24"/>
    </row>
    <row r="9" spans="1:6" ht="36" customHeight="1" x14ac:dyDescent="0.2">
      <c r="A9" s="169" t="s">
        <v>142</v>
      </c>
      <c r="B9" s="170"/>
      <c r="C9" s="170"/>
      <c r="D9" s="170"/>
      <c r="E9" s="170"/>
      <c r="F9" s="24"/>
    </row>
    <row r="10" spans="1:6" ht="24.75" customHeight="1" x14ac:dyDescent="0.2">
      <c r="A10" s="166" t="s">
        <v>143</v>
      </c>
      <c r="B10" s="171"/>
      <c r="C10" s="166"/>
      <c r="D10" s="166"/>
      <c r="E10" s="166"/>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11"/>
      <c r="C13" s="112"/>
      <c r="D13" s="112"/>
      <c r="E13" s="113"/>
      <c r="F13" s="1"/>
    </row>
    <row r="14" spans="1:6" s="89" customFormat="1" x14ac:dyDescent="0.2">
      <c r="A14" s="114"/>
      <c r="B14" s="111"/>
      <c r="C14" s="112"/>
      <c r="D14" s="112"/>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0</v>
      </c>
      <c r="C22" s="130" t="str">
        <f>IF(SUBTOTAL(3,B12:B21)=SUBTOTAL(103,B12:B21),'Summary and sign-off'!$A$47,'Summary and sign-off'!$A$48)</f>
        <v>Check - there are no hidden rows with data</v>
      </c>
      <c r="D22" s="165" t="str">
        <f>IF('Summary and sign-off'!F54='Summary and sign-off'!F53,'Summary and sign-off'!A50,'Summary and sign-off'!A49)</f>
        <v>Check - each entry provides sufficient information</v>
      </c>
      <c r="E22" s="165"/>
      <c r="F22" s="48"/>
    </row>
    <row r="23" spans="1:6" ht="10.5" customHeight="1" x14ac:dyDescent="0.2">
      <c r="A23" s="29"/>
      <c r="B23" s="24"/>
      <c r="C23" s="29"/>
      <c r="D23" s="29"/>
      <c r="E23" s="29"/>
      <c r="F23" s="29"/>
    </row>
    <row r="24" spans="1:6" ht="24.75" customHeight="1" x14ac:dyDescent="0.2">
      <c r="A24" s="166" t="s">
        <v>92</v>
      </c>
      <c r="B24" s="166"/>
      <c r="C24" s="166"/>
      <c r="D24" s="166"/>
      <c r="E24" s="166"/>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v>43322</v>
      </c>
      <c r="B27" s="111">
        <v>355.37</v>
      </c>
      <c r="C27" s="112" t="s">
        <v>183</v>
      </c>
      <c r="D27" s="112" t="s">
        <v>170</v>
      </c>
      <c r="E27" s="113" t="s">
        <v>174</v>
      </c>
      <c r="F27" s="1"/>
    </row>
    <row r="28" spans="1:6" s="89" customFormat="1" x14ac:dyDescent="0.2">
      <c r="A28" s="114">
        <v>43322</v>
      </c>
      <c r="B28" s="111">
        <v>94.35</v>
      </c>
      <c r="C28" s="112" t="s">
        <v>183</v>
      </c>
      <c r="D28" s="112" t="s">
        <v>171</v>
      </c>
      <c r="E28" s="113" t="s">
        <v>174</v>
      </c>
      <c r="F28" s="1"/>
    </row>
    <row r="29" spans="1:6" s="89" customFormat="1" x14ac:dyDescent="0.2">
      <c r="A29" s="114">
        <v>43322</v>
      </c>
      <c r="B29" s="111">
        <v>49</v>
      </c>
      <c r="C29" s="112" t="s">
        <v>183</v>
      </c>
      <c r="D29" s="112" t="s">
        <v>195</v>
      </c>
      <c r="E29" s="113" t="s">
        <v>196</v>
      </c>
      <c r="F29" s="1"/>
    </row>
    <row r="30" spans="1:6" s="89" customFormat="1" x14ac:dyDescent="0.2">
      <c r="A30" s="114">
        <v>43336</v>
      </c>
      <c r="B30" s="111">
        <v>143.55000000000001</v>
      </c>
      <c r="C30" s="112" t="s">
        <v>184</v>
      </c>
      <c r="D30" s="112" t="s">
        <v>170</v>
      </c>
      <c r="E30" s="113" t="s">
        <v>174</v>
      </c>
      <c r="F30" s="1"/>
    </row>
    <row r="31" spans="1:6" s="89" customFormat="1" x14ac:dyDescent="0.2">
      <c r="A31" s="114">
        <v>43336</v>
      </c>
      <c r="B31" s="111">
        <v>338.56</v>
      </c>
      <c r="C31" s="112" t="s">
        <v>184</v>
      </c>
      <c r="D31" s="112" t="s">
        <v>172</v>
      </c>
      <c r="E31" s="113" t="s">
        <v>174</v>
      </c>
      <c r="F31" s="1"/>
    </row>
    <row r="32" spans="1:6" s="89" customFormat="1" x14ac:dyDescent="0.2">
      <c r="A32" s="114">
        <v>43336</v>
      </c>
      <c r="B32" s="111">
        <v>49</v>
      </c>
      <c r="C32" s="112" t="s">
        <v>184</v>
      </c>
      <c r="D32" s="112" t="s">
        <v>195</v>
      </c>
      <c r="E32" s="113" t="s">
        <v>196</v>
      </c>
      <c r="F32" s="1"/>
    </row>
    <row r="33" spans="1:6" s="89" customFormat="1" x14ac:dyDescent="0.2">
      <c r="A33" s="114">
        <v>43349</v>
      </c>
      <c r="B33" s="111">
        <v>342.14</v>
      </c>
      <c r="C33" s="112" t="s">
        <v>185</v>
      </c>
      <c r="D33" s="112" t="s">
        <v>170</v>
      </c>
      <c r="E33" s="113" t="s">
        <v>173</v>
      </c>
      <c r="F33" s="1"/>
    </row>
    <row r="34" spans="1:6" s="89" customFormat="1" x14ac:dyDescent="0.2">
      <c r="A34" s="114">
        <v>43349</v>
      </c>
      <c r="B34" s="111">
        <v>81.95</v>
      </c>
      <c r="C34" s="112" t="s">
        <v>185</v>
      </c>
      <c r="D34" s="112" t="s">
        <v>199</v>
      </c>
      <c r="E34" s="113" t="s">
        <v>173</v>
      </c>
      <c r="F34" s="1"/>
    </row>
    <row r="35" spans="1:6" s="89" customFormat="1" x14ac:dyDescent="0.2">
      <c r="A35" s="114">
        <v>43349</v>
      </c>
      <c r="B35" s="111">
        <v>49</v>
      </c>
      <c r="C35" s="112" t="s">
        <v>185</v>
      </c>
      <c r="D35" s="112" t="s">
        <v>195</v>
      </c>
      <c r="E35" s="113" t="s">
        <v>196</v>
      </c>
      <c r="F35" s="1"/>
    </row>
    <row r="36" spans="1:6" s="89" customFormat="1" x14ac:dyDescent="0.2">
      <c r="A36" s="114">
        <v>43371</v>
      </c>
      <c r="B36" s="111">
        <v>260.52999999999997</v>
      </c>
      <c r="C36" s="112" t="s">
        <v>186</v>
      </c>
      <c r="D36" s="112" t="s">
        <v>170</v>
      </c>
      <c r="E36" s="113" t="s">
        <v>174</v>
      </c>
      <c r="F36" s="1"/>
    </row>
    <row r="37" spans="1:6" s="89" customFormat="1" x14ac:dyDescent="0.2">
      <c r="A37" s="114">
        <v>43371</v>
      </c>
      <c r="B37" s="111">
        <v>111.18</v>
      </c>
      <c r="C37" s="112" t="s">
        <v>186</v>
      </c>
      <c r="D37" s="112" t="s">
        <v>171</v>
      </c>
      <c r="E37" s="113" t="s">
        <v>174</v>
      </c>
      <c r="F37" s="1"/>
    </row>
    <row r="38" spans="1:6" s="89" customFormat="1" x14ac:dyDescent="0.2">
      <c r="A38" s="114">
        <v>43371</v>
      </c>
      <c r="B38" s="111">
        <v>49</v>
      </c>
      <c r="C38" s="112" t="s">
        <v>186</v>
      </c>
      <c r="D38" s="112" t="s">
        <v>195</v>
      </c>
      <c r="E38" s="113" t="s">
        <v>196</v>
      </c>
      <c r="F38" s="1"/>
    </row>
    <row r="39" spans="1:6" s="89" customFormat="1" ht="25.5" x14ac:dyDescent="0.2">
      <c r="A39" s="114">
        <v>43375</v>
      </c>
      <c r="B39" s="111">
        <v>504.13</v>
      </c>
      <c r="C39" s="112" t="s">
        <v>175</v>
      </c>
      <c r="D39" s="112" t="s">
        <v>176</v>
      </c>
      <c r="E39" s="113" t="s">
        <v>177</v>
      </c>
      <c r="F39" s="1"/>
    </row>
    <row r="40" spans="1:6" s="89" customFormat="1" x14ac:dyDescent="0.2">
      <c r="A40" s="114">
        <v>43406</v>
      </c>
      <c r="B40" s="111">
        <v>243.71</v>
      </c>
      <c r="C40" s="112" t="s">
        <v>183</v>
      </c>
      <c r="D40" s="112" t="s">
        <v>170</v>
      </c>
      <c r="E40" s="113" t="s">
        <v>174</v>
      </c>
      <c r="F40" s="1"/>
    </row>
    <row r="41" spans="1:6" s="89" customFormat="1" x14ac:dyDescent="0.2">
      <c r="A41" s="114">
        <v>43406</v>
      </c>
      <c r="B41" s="111">
        <v>129.15</v>
      </c>
      <c r="C41" s="112" t="s">
        <v>183</v>
      </c>
      <c r="D41" s="112" t="s">
        <v>171</v>
      </c>
      <c r="E41" s="113" t="s">
        <v>174</v>
      </c>
      <c r="F41" s="1"/>
    </row>
    <row r="42" spans="1:6" s="89" customFormat="1" x14ac:dyDescent="0.2">
      <c r="A42" s="114">
        <v>43406</v>
      </c>
      <c r="B42" s="111">
        <v>59</v>
      </c>
      <c r="C42" s="112" t="s">
        <v>183</v>
      </c>
      <c r="D42" s="112" t="s">
        <v>195</v>
      </c>
      <c r="E42" s="113" t="s">
        <v>196</v>
      </c>
      <c r="F42" s="1"/>
    </row>
    <row r="43" spans="1:6" s="89" customFormat="1" ht="25.5" x14ac:dyDescent="0.2">
      <c r="A43" s="114">
        <v>43422</v>
      </c>
      <c r="B43" s="111">
        <v>485.5</v>
      </c>
      <c r="C43" s="112" t="s">
        <v>178</v>
      </c>
      <c r="D43" s="112" t="s">
        <v>170</v>
      </c>
      <c r="E43" s="113" t="s">
        <v>179</v>
      </c>
      <c r="F43" s="1"/>
    </row>
    <row r="44" spans="1:6" s="89" customFormat="1" ht="25.5" x14ac:dyDescent="0.2">
      <c r="A44" s="114">
        <v>43422</v>
      </c>
      <c r="B44" s="111">
        <v>199.51</v>
      </c>
      <c r="C44" s="112" t="s">
        <v>178</v>
      </c>
      <c r="D44" s="112" t="s">
        <v>176</v>
      </c>
      <c r="E44" s="113" t="s">
        <v>180</v>
      </c>
      <c r="F44" s="1"/>
    </row>
    <row r="45" spans="1:6" s="89" customFormat="1" ht="25.5" x14ac:dyDescent="0.2">
      <c r="A45" s="114">
        <v>43422</v>
      </c>
      <c r="B45" s="111">
        <v>170</v>
      </c>
      <c r="C45" s="112" t="s">
        <v>178</v>
      </c>
      <c r="D45" s="112" t="s">
        <v>181</v>
      </c>
      <c r="E45" s="113" t="s">
        <v>182</v>
      </c>
      <c r="F45" s="1"/>
    </row>
    <row r="46" spans="1:6" s="89" customFormat="1" ht="25.5" x14ac:dyDescent="0.2">
      <c r="A46" s="114">
        <v>43423</v>
      </c>
      <c r="B46" s="111">
        <v>108</v>
      </c>
      <c r="C46" s="112" t="s">
        <v>178</v>
      </c>
      <c r="D46" s="112" t="s">
        <v>195</v>
      </c>
      <c r="E46" s="113" t="s">
        <v>196</v>
      </c>
      <c r="F46" s="1"/>
    </row>
    <row r="47" spans="1:6" s="89" customFormat="1" x14ac:dyDescent="0.2">
      <c r="A47" s="114">
        <v>43430</v>
      </c>
      <c r="B47" s="111">
        <v>263.70999999999998</v>
      </c>
      <c r="C47" s="112" t="s">
        <v>193</v>
      </c>
      <c r="D47" s="112" t="s">
        <v>170</v>
      </c>
      <c r="E47" s="113" t="s">
        <v>174</v>
      </c>
      <c r="F47" s="1"/>
    </row>
    <row r="48" spans="1:6" s="89" customFormat="1" x14ac:dyDescent="0.2">
      <c r="A48" s="114">
        <v>43430</v>
      </c>
      <c r="B48" s="111">
        <v>80.5</v>
      </c>
      <c r="C48" s="112" t="s">
        <v>193</v>
      </c>
      <c r="D48" s="112" t="s">
        <v>171</v>
      </c>
      <c r="E48" s="113" t="s">
        <v>174</v>
      </c>
      <c r="F48" s="1"/>
    </row>
    <row r="49" spans="1:6" s="89" customFormat="1" x14ac:dyDescent="0.2">
      <c r="A49" s="114">
        <v>43430</v>
      </c>
      <c r="B49" s="111">
        <v>59</v>
      </c>
      <c r="C49" s="112" t="s">
        <v>193</v>
      </c>
      <c r="D49" s="112" t="s">
        <v>195</v>
      </c>
      <c r="E49" s="113" t="s">
        <v>196</v>
      </c>
      <c r="F49" s="1"/>
    </row>
    <row r="50" spans="1:6" s="89" customFormat="1" x14ac:dyDescent="0.2">
      <c r="A50" s="114">
        <v>43447</v>
      </c>
      <c r="B50" s="111">
        <v>296.19</v>
      </c>
      <c r="C50" s="112" t="s">
        <v>200</v>
      </c>
      <c r="D50" s="112" t="s">
        <v>187</v>
      </c>
      <c r="E50" s="113" t="s">
        <v>173</v>
      </c>
      <c r="F50" s="1"/>
    </row>
    <row r="51" spans="1:6" s="89" customFormat="1" x14ac:dyDescent="0.2">
      <c r="A51" s="114">
        <v>43447</v>
      </c>
      <c r="B51" s="111">
        <v>62.7</v>
      </c>
      <c r="C51" s="112" t="s">
        <v>200</v>
      </c>
      <c r="D51" s="112" t="s">
        <v>201</v>
      </c>
      <c r="E51" s="113" t="s">
        <v>173</v>
      </c>
      <c r="F51" s="1"/>
    </row>
    <row r="52" spans="1:6" s="89" customFormat="1" x14ac:dyDescent="0.2">
      <c r="A52" s="114">
        <v>43447</v>
      </c>
      <c r="B52" s="111">
        <v>224</v>
      </c>
      <c r="C52" s="112" t="s">
        <v>183</v>
      </c>
      <c r="D52" s="112" t="s">
        <v>187</v>
      </c>
      <c r="E52" s="113" t="s">
        <v>182</v>
      </c>
      <c r="F52" s="1"/>
    </row>
    <row r="53" spans="1:6" s="89" customFormat="1" x14ac:dyDescent="0.2">
      <c r="A53" s="114">
        <v>43447</v>
      </c>
      <c r="B53" s="111">
        <v>159</v>
      </c>
      <c r="C53" s="112" t="s">
        <v>183</v>
      </c>
      <c r="D53" s="112" t="s">
        <v>181</v>
      </c>
      <c r="E53" s="113" t="s">
        <v>188</v>
      </c>
      <c r="F53" s="1"/>
    </row>
    <row r="54" spans="1:6" s="89" customFormat="1" x14ac:dyDescent="0.2">
      <c r="A54" s="114">
        <v>43448</v>
      </c>
      <c r="B54" s="111">
        <v>143.54</v>
      </c>
      <c r="C54" s="112" t="s">
        <v>183</v>
      </c>
      <c r="D54" s="112" t="s">
        <v>187</v>
      </c>
      <c r="E54" s="113" t="s">
        <v>189</v>
      </c>
      <c r="F54" s="1"/>
    </row>
    <row r="55" spans="1:6" s="89" customFormat="1" x14ac:dyDescent="0.2">
      <c r="A55" s="114">
        <v>43448</v>
      </c>
      <c r="B55" s="111">
        <v>108</v>
      </c>
      <c r="C55" s="112" t="s">
        <v>183</v>
      </c>
      <c r="D55" s="112" t="s">
        <v>195</v>
      </c>
      <c r="E55" s="113" t="s">
        <v>196</v>
      </c>
      <c r="F55" s="1"/>
    </row>
    <row r="56" spans="1:6" s="89" customFormat="1" x14ac:dyDescent="0.2">
      <c r="A56" s="114">
        <v>43511</v>
      </c>
      <c r="B56" s="111">
        <v>490.16</v>
      </c>
      <c r="C56" s="112" t="s">
        <v>183</v>
      </c>
      <c r="D56" s="112" t="s">
        <v>170</v>
      </c>
      <c r="E56" s="113" t="s">
        <v>174</v>
      </c>
      <c r="F56" s="1"/>
    </row>
    <row r="57" spans="1:6" s="89" customFormat="1" x14ac:dyDescent="0.2">
      <c r="A57" s="114">
        <v>43511</v>
      </c>
      <c r="B57" s="111">
        <v>59</v>
      </c>
      <c r="C57" s="112" t="s">
        <v>183</v>
      </c>
      <c r="D57" s="112" t="s">
        <v>195</v>
      </c>
      <c r="E57" s="113" t="s">
        <v>196</v>
      </c>
      <c r="F57" s="1"/>
    </row>
    <row r="58" spans="1:6" s="89" customFormat="1" ht="25.5" x14ac:dyDescent="0.2">
      <c r="A58" s="114">
        <v>43530</v>
      </c>
      <c r="B58" s="111">
        <v>671.55</v>
      </c>
      <c r="C58" s="112" t="s">
        <v>190</v>
      </c>
      <c r="D58" s="112" t="s">
        <v>170</v>
      </c>
      <c r="E58" s="113" t="s">
        <v>173</v>
      </c>
      <c r="F58" s="1"/>
    </row>
    <row r="59" spans="1:6" s="89" customFormat="1" ht="25.5" x14ac:dyDescent="0.2">
      <c r="A59" s="114">
        <v>43530</v>
      </c>
      <c r="B59" s="111">
        <v>59</v>
      </c>
      <c r="C59" s="112" t="s">
        <v>190</v>
      </c>
      <c r="D59" s="112" t="s">
        <v>195</v>
      </c>
      <c r="E59" s="113" t="s">
        <v>196</v>
      </c>
      <c r="F59" s="1"/>
    </row>
    <row r="60" spans="1:6" s="89" customFormat="1" x14ac:dyDescent="0.2">
      <c r="A60" s="114">
        <v>43556</v>
      </c>
      <c r="B60" s="111">
        <v>184.29</v>
      </c>
      <c r="C60" s="112" t="s">
        <v>191</v>
      </c>
      <c r="D60" s="112" t="s">
        <v>187</v>
      </c>
      <c r="E60" s="113" t="s">
        <v>174</v>
      </c>
      <c r="F60" s="1"/>
    </row>
    <row r="61" spans="1:6" s="89" customFormat="1" x14ac:dyDescent="0.2">
      <c r="A61" s="114">
        <v>43556</v>
      </c>
      <c r="B61" s="111">
        <v>311.27999999999997</v>
      </c>
      <c r="C61" s="112" t="s">
        <v>191</v>
      </c>
      <c r="D61" s="112" t="s">
        <v>192</v>
      </c>
      <c r="E61" s="113" t="s">
        <v>188</v>
      </c>
      <c r="F61" s="1"/>
    </row>
    <row r="62" spans="1:6" s="89" customFormat="1" x14ac:dyDescent="0.2">
      <c r="A62" s="114">
        <v>43556</v>
      </c>
      <c r="B62" s="111">
        <v>59</v>
      </c>
      <c r="C62" s="112" t="s">
        <v>191</v>
      </c>
      <c r="D62" s="112" t="s">
        <v>195</v>
      </c>
      <c r="E62" s="113" t="s">
        <v>196</v>
      </c>
      <c r="F62" s="1"/>
    </row>
    <row r="63" spans="1:6" s="89" customFormat="1" x14ac:dyDescent="0.2">
      <c r="A63" s="114">
        <v>43595</v>
      </c>
      <c r="B63" s="111">
        <v>355.37</v>
      </c>
      <c r="C63" s="112" t="s">
        <v>183</v>
      </c>
      <c r="D63" s="112" t="s">
        <v>170</v>
      </c>
      <c r="E63" s="113" t="s">
        <v>174</v>
      </c>
      <c r="F63" s="1"/>
    </row>
    <row r="64" spans="1:6" s="89" customFormat="1" x14ac:dyDescent="0.2">
      <c r="A64" s="114">
        <v>43595</v>
      </c>
      <c r="B64" s="111">
        <v>80.55</v>
      </c>
      <c r="C64" s="112" t="s">
        <v>183</v>
      </c>
      <c r="D64" s="112" t="s">
        <v>171</v>
      </c>
      <c r="E64" s="113" t="s">
        <v>174</v>
      </c>
      <c r="F64" s="1"/>
    </row>
    <row r="65" spans="1:6" s="89" customFormat="1" x14ac:dyDescent="0.2">
      <c r="A65" s="114">
        <v>43595</v>
      </c>
      <c r="B65" s="111">
        <v>59</v>
      </c>
      <c r="C65" s="112" t="s">
        <v>183</v>
      </c>
      <c r="D65" s="112" t="s">
        <v>195</v>
      </c>
      <c r="E65" s="113" t="s">
        <v>196</v>
      </c>
      <c r="F65" s="1"/>
    </row>
    <row r="66" spans="1:6" s="89" customFormat="1" ht="25.5" x14ac:dyDescent="0.2">
      <c r="A66" s="114">
        <v>43612</v>
      </c>
      <c r="B66" s="111">
        <v>501.57</v>
      </c>
      <c r="C66" s="112" t="s">
        <v>194</v>
      </c>
      <c r="D66" s="112" t="s">
        <v>170</v>
      </c>
      <c r="E66" s="113" t="s">
        <v>180</v>
      </c>
      <c r="F66" s="1"/>
    </row>
    <row r="67" spans="1:6" s="89" customFormat="1" ht="25.5" x14ac:dyDescent="0.2">
      <c r="A67" s="114">
        <v>43612</v>
      </c>
      <c r="B67" s="111">
        <v>191.81</v>
      </c>
      <c r="C67" s="112" t="s">
        <v>194</v>
      </c>
      <c r="D67" s="112" t="s">
        <v>171</v>
      </c>
      <c r="E67" s="113" t="s">
        <v>180</v>
      </c>
      <c r="F67" s="1"/>
    </row>
    <row r="68" spans="1:6" s="89" customFormat="1" x14ac:dyDescent="0.2">
      <c r="A68" s="114">
        <v>43612</v>
      </c>
      <c r="B68" s="111">
        <v>59</v>
      </c>
      <c r="C68" s="112" t="s">
        <v>194</v>
      </c>
      <c r="D68" s="112" t="s">
        <v>195</v>
      </c>
      <c r="E68" s="113" t="s">
        <v>196</v>
      </c>
      <c r="F68" s="1"/>
    </row>
    <row r="69" spans="1:6" s="89" customFormat="1" ht="25.5" x14ac:dyDescent="0.2">
      <c r="A69" s="114">
        <v>43627</v>
      </c>
      <c r="B69" s="111">
        <v>453.15</v>
      </c>
      <c r="C69" s="112" t="s">
        <v>197</v>
      </c>
      <c r="D69" s="112" t="s">
        <v>170</v>
      </c>
      <c r="E69" s="113" t="s">
        <v>173</v>
      </c>
      <c r="F69" s="1"/>
    </row>
    <row r="70" spans="1:6" s="89" customFormat="1" ht="25.5" x14ac:dyDescent="0.2">
      <c r="A70" s="114">
        <v>43627</v>
      </c>
      <c r="B70" s="111">
        <v>38</v>
      </c>
      <c r="C70" s="112" t="s">
        <v>197</v>
      </c>
      <c r="D70" s="112" t="s">
        <v>198</v>
      </c>
      <c r="E70" s="113" t="s">
        <v>173</v>
      </c>
      <c r="F70" s="1"/>
    </row>
    <row r="71" spans="1:6" s="89" customFormat="1" ht="25.5" x14ac:dyDescent="0.2">
      <c r="A71" s="114">
        <v>43627</v>
      </c>
      <c r="B71" s="111">
        <v>59</v>
      </c>
      <c r="C71" s="112" t="s">
        <v>197</v>
      </c>
      <c r="D71" s="112" t="s">
        <v>195</v>
      </c>
      <c r="E71" s="113" t="s">
        <v>196</v>
      </c>
      <c r="F71" s="1"/>
    </row>
    <row r="72" spans="1:6" s="89" customFormat="1" x14ac:dyDescent="0.2">
      <c r="A72" s="114">
        <v>43644</v>
      </c>
      <c r="B72" s="111">
        <v>482.59</v>
      </c>
      <c r="C72" s="112" t="s">
        <v>183</v>
      </c>
      <c r="D72" s="112" t="s">
        <v>170</v>
      </c>
      <c r="E72" s="113" t="s">
        <v>174</v>
      </c>
      <c r="F72" s="1"/>
    </row>
    <row r="73" spans="1:6" s="89" customFormat="1" x14ac:dyDescent="0.2">
      <c r="A73" s="114">
        <v>43644</v>
      </c>
      <c r="B73" s="111">
        <v>80.55</v>
      </c>
      <c r="C73" s="112" t="s">
        <v>183</v>
      </c>
      <c r="D73" s="112" t="s">
        <v>171</v>
      </c>
      <c r="E73" s="113" t="s">
        <v>174</v>
      </c>
      <c r="F73" s="1"/>
    </row>
    <row r="74" spans="1:6" s="89" customFormat="1" x14ac:dyDescent="0.2">
      <c r="A74" s="114">
        <v>43644</v>
      </c>
      <c r="B74" s="111">
        <v>59</v>
      </c>
      <c r="C74" s="112" t="s">
        <v>183</v>
      </c>
      <c r="D74" s="112" t="s">
        <v>195</v>
      </c>
      <c r="E74" s="113" t="s">
        <v>196</v>
      </c>
      <c r="F74" s="1"/>
    </row>
    <row r="75" spans="1:6" s="89" customFormat="1" x14ac:dyDescent="0.2">
      <c r="A75" s="114"/>
      <c r="B75" s="111"/>
      <c r="C75" s="112"/>
      <c r="D75" s="112"/>
      <c r="E75" s="113"/>
      <c r="F75" s="1"/>
    </row>
    <row r="76" spans="1:6" s="89" customFormat="1" x14ac:dyDescent="0.2">
      <c r="A76" s="114"/>
      <c r="B76" s="111"/>
      <c r="C76" s="112"/>
      <c r="D76" s="112"/>
      <c r="E76" s="113"/>
      <c r="F76" s="1"/>
    </row>
    <row r="77" spans="1:6" s="89" customFormat="1" hidden="1" x14ac:dyDescent="0.2">
      <c r="A77" s="114"/>
      <c r="B77" s="111"/>
      <c r="C77" s="112"/>
      <c r="D77" s="112"/>
      <c r="E77" s="113"/>
      <c r="F77" s="1"/>
    </row>
    <row r="78" spans="1:6" ht="19.5" customHeight="1" x14ac:dyDescent="0.2">
      <c r="A78" s="128" t="s">
        <v>155</v>
      </c>
      <c r="B78" s="129">
        <f>SUM(B26:B77)</f>
        <v>9473.1399999999976</v>
      </c>
      <c r="C78" s="130" t="str">
        <f>IF(SUBTOTAL(3,B26:B77)=SUBTOTAL(103,B26:B77),'Summary and sign-off'!$A$47,'Summary and sign-off'!$A$48)</f>
        <v>Check - there are no hidden rows with data</v>
      </c>
      <c r="D78" s="165" t="str">
        <f>IF('Summary and sign-off'!F55='Summary and sign-off'!F53,'Summary and sign-off'!A50,'Summary and sign-off'!A49)</f>
        <v>Check - each entry provides sufficient information</v>
      </c>
      <c r="E78" s="165"/>
      <c r="F78" s="48"/>
    </row>
    <row r="79" spans="1:6" ht="10.5" customHeight="1" x14ac:dyDescent="0.2">
      <c r="A79" s="29"/>
      <c r="B79" s="24"/>
      <c r="C79" s="29"/>
      <c r="D79" s="29"/>
      <c r="E79" s="29"/>
      <c r="F79" s="29"/>
    </row>
    <row r="80" spans="1:6" ht="24.75" customHeight="1" x14ac:dyDescent="0.2">
      <c r="A80" s="166" t="s">
        <v>44</v>
      </c>
      <c r="B80" s="166"/>
      <c r="C80" s="166"/>
      <c r="D80" s="166"/>
      <c r="E80" s="166"/>
      <c r="F80" s="48"/>
    </row>
    <row r="81" spans="1:6" ht="27" customHeight="1" x14ac:dyDescent="0.2">
      <c r="A81" s="37" t="s">
        <v>49</v>
      </c>
      <c r="B81" s="37" t="s">
        <v>31</v>
      </c>
      <c r="C81" s="37" t="s">
        <v>147</v>
      </c>
      <c r="D81" s="37" t="s">
        <v>88</v>
      </c>
      <c r="E81" s="37" t="s">
        <v>76</v>
      </c>
      <c r="F81" s="51"/>
    </row>
    <row r="82" spans="1:6" s="89" customFormat="1" hidden="1" x14ac:dyDescent="0.2">
      <c r="A82" s="114"/>
      <c r="B82" s="111"/>
      <c r="C82" s="112"/>
      <c r="D82" s="112"/>
      <c r="E82" s="113"/>
      <c r="F82" s="1"/>
    </row>
    <row r="83" spans="1:6" s="89" customFormat="1" x14ac:dyDescent="0.2">
      <c r="A83" s="114"/>
      <c r="B83" s="111"/>
      <c r="C83" s="112"/>
      <c r="D83" s="112"/>
      <c r="E83" s="113"/>
      <c r="F83" s="1"/>
    </row>
    <row r="84" spans="1:6" s="89" customFormat="1" x14ac:dyDescent="0.2">
      <c r="A84" s="114"/>
      <c r="B84" s="111"/>
      <c r="C84" s="112"/>
      <c r="D84" s="112"/>
      <c r="E84" s="113"/>
      <c r="F84" s="1"/>
    </row>
    <row r="85" spans="1:6" s="89" customFormat="1" x14ac:dyDescent="0.2">
      <c r="A85" s="114"/>
      <c r="B85" s="111"/>
      <c r="C85" s="112"/>
      <c r="D85" s="112"/>
      <c r="E85" s="113"/>
      <c r="F85" s="1"/>
    </row>
    <row r="86" spans="1:6" s="89" customFormat="1" x14ac:dyDescent="0.2">
      <c r="A86" s="114"/>
      <c r="B86" s="111"/>
      <c r="C86" s="112"/>
      <c r="D86" s="112"/>
      <c r="E86" s="113"/>
      <c r="F86" s="1"/>
    </row>
    <row r="87" spans="1:6" s="89" customFormat="1" x14ac:dyDescent="0.2">
      <c r="A87" s="114"/>
      <c r="B87" s="111"/>
      <c r="C87" s="112"/>
      <c r="D87" s="112"/>
      <c r="E87" s="113"/>
      <c r="F87" s="1"/>
    </row>
    <row r="88" spans="1:6" s="89" customFormat="1" x14ac:dyDescent="0.2">
      <c r="A88" s="114"/>
      <c r="B88" s="111"/>
      <c r="C88" s="112"/>
      <c r="D88" s="112"/>
      <c r="E88" s="113"/>
      <c r="F88" s="1"/>
    </row>
    <row r="89" spans="1:6" s="89" customFormat="1" x14ac:dyDescent="0.2">
      <c r="A89" s="114"/>
      <c r="B89" s="111"/>
      <c r="C89" s="112"/>
      <c r="D89" s="112"/>
      <c r="E89" s="113"/>
      <c r="F89" s="1"/>
    </row>
    <row r="90" spans="1:6" s="89" customFormat="1" x14ac:dyDescent="0.2">
      <c r="A90" s="114"/>
      <c r="B90" s="111"/>
      <c r="C90" s="112"/>
      <c r="D90" s="112"/>
      <c r="E90" s="113"/>
      <c r="F90" s="1"/>
    </row>
    <row r="91" spans="1:6" s="89" customFormat="1" hidden="1" x14ac:dyDescent="0.2">
      <c r="A91" s="114"/>
      <c r="B91" s="111"/>
      <c r="C91" s="112"/>
      <c r="D91" s="112"/>
      <c r="E91" s="113"/>
      <c r="F91" s="1"/>
    </row>
    <row r="92" spans="1:6" ht="19.5" customHeight="1" x14ac:dyDescent="0.2">
      <c r="A92" s="128" t="s">
        <v>152</v>
      </c>
      <c r="B92" s="129">
        <f>SUM(B82:B91)</f>
        <v>0</v>
      </c>
      <c r="C92" s="130" t="str">
        <f>IF(SUBTOTAL(3,B82:B91)=SUBTOTAL(103,B82:B91),'Summary and sign-off'!$A$47,'Summary and sign-off'!$A$48)</f>
        <v>Check - there are no hidden rows with data</v>
      </c>
      <c r="D92" s="165" t="str">
        <f>IF('Summary and sign-off'!F56='Summary and sign-off'!F53,'Summary and sign-off'!A50,'Summary and sign-off'!A49)</f>
        <v>Check - each entry provides sufficient information</v>
      </c>
      <c r="E92" s="165"/>
      <c r="F92" s="48"/>
    </row>
    <row r="93" spans="1:6" ht="10.5" customHeight="1" x14ac:dyDescent="0.2">
      <c r="A93" s="29"/>
      <c r="B93" s="97"/>
      <c r="C93" s="24"/>
      <c r="D93" s="29"/>
      <c r="E93" s="29"/>
      <c r="F93" s="29"/>
    </row>
    <row r="94" spans="1:6" ht="34.5" customHeight="1" x14ac:dyDescent="0.2">
      <c r="A94" s="52" t="s">
        <v>1</v>
      </c>
      <c r="B94" s="98">
        <f>B22+B78+B92</f>
        <v>9473.1399999999976</v>
      </c>
      <c r="C94" s="53"/>
      <c r="D94" s="53"/>
      <c r="E94" s="53"/>
      <c r="F94" s="28"/>
    </row>
    <row r="95" spans="1:6" x14ac:dyDescent="0.2">
      <c r="A95" s="29"/>
      <c r="B95" s="24"/>
      <c r="C95" s="29"/>
      <c r="D95" s="29"/>
      <c r="E95" s="29"/>
      <c r="F95" s="29"/>
    </row>
    <row r="96" spans="1:6" x14ac:dyDescent="0.2">
      <c r="A96" s="54" t="s">
        <v>8</v>
      </c>
      <c r="B96" s="27"/>
      <c r="C96" s="28"/>
      <c r="D96" s="28"/>
      <c r="E96" s="28"/>
      <c r="F96" s="29"/>
    </row>
    <row r="97" spans="1:6" ht="12.6" customHeight="1" x14ac:dyDescent="0.2">
      <c r="A97" s="25" t="s">
        <v>50</v>
      </c>
      <c r="B97" s="55"/>
      <c r="C97" s="55"/>
      <c r="D97" s="34"/>
      <c r="E97" s="34"/>
      <c r="F97" s="29"/>
    </row>
    <row r="98" spans="1:6" ht="12.95" customHeight="1" x14ac:dyDescent="0.2">
      <c r="A98" s="33" t="s">
        <v>156</v>
      </c>
      <c r="B98" s="29"/>
      <c r="C98" s="34"/>
      <c r="D98" s="29"/>
      <c r="E98" s="34"/>
      <c r="F98" s="29"/>
    </row>
    <row r="99" spans="1:6" x14ac:dyDescent="0.2">
      <c r="A99" s="33" t="s">
        <v>149</v>
      </c>
      <c r="B99" s="34"/>
      <c r="C99" s="34"/>
      <c r="D99" s="34"/>
      <c r="E99" s="56"/>
      <c r="F99" s="48"/>
    </row>
    <row r="100" spans="1:6" x14ac:dyDescent="0.2">
      <c r="A100" s="25" t="s">
        <v>157</v>
      </c>
      <c r="B100" s="27"/>
      <c r="C100" s="28"/>
      <c r="D100" s="28"/>
      <c r="E100" s="28"/>
      <c r="F100" s="29"/>
    </row>
    <row r="101" spans="1:6" ht="12.95" customHeight="1" x14ac:dyDescent="0.2">
      <c r="A101" s="33" t="s">
        <v>148</v>
      </c>
      <c r="B101" s="29"/>
      <c r="C101" s="34"/>
      <c r="D101" s="29"/>
      <c r="E101" s="34"/>
      <c r="F101" s="29"/>
    </row>
    <row r="102" spans="1:6" x14ac:dyDescent="0.2">
      <c r="A102" s="33" t="s">
        <v>153</v>
      </c>
      <c r="B102" s="34"/>
      <c r="C102" s="34"/>
      <c r="D102" s="34"/>
      <c r="E102" s="56"/>
      <c r="F102" s="48"/>
    </row>
    <row r="103" spans="1:6" x14ac:dyDescent="0.2">
      <c r="A103" s="38" t="s">
        <v>165</v>
      </c>
      <c r="B103" s="38"/>
      <c r="C103" s="38"/>
      <c r="D103" s="38"/>
      <c r="E103" s="56"/>
      <c r="F103" s="48"/>
    </row>
    <row r="104" spans="1:6" x14ac:dyDescent="0.2">
      <c r="A104" s="42"/>
      <c r="B104" s="29"/>
      <c r="C104" s="29"/>
      <c r="D104" s="29"/>
      <c r="E104" s="48"/>
      <c r="F104" s="48"/>
    </row>
    <row r="105" spans="1:6" hidden="1" x14ac:dyDescent="0.2">
      <c r="A105" s="42"/>
      <c r="B105" s="29"/>
      <c r="C105" s="29"/>
      <c r="D105" s="29"/>
      <c r="E105" s="48"/>
      <c r="F105" s="48"/>
    </row>
    <row r="106" spans="1:6" hidden="1" x14ac:dyDescent="0.2"/>
    <row r="107" spans="1:6" hidden="1" x14ac:dyDescent="0.2"/>
    <row r="108" spans="1:6" hidden="1" x14ac:dyDescent="0.2"/>
    <row r="109" spans="1:6" hidden="1" x14ac:dyDescent="0.2"/>
    <row r="110" spans="1:6" ht="12.75" hidden="1" customHeight="1" x14ac:dyDescent="0.2"/>
    <row r="111" spans="1:6" hidden="1" x14ac:dyDescent="0.2"/>
    <row r="112" spans="1:6" hidden="1" x14ac:dyDescent="0.2"/>
    <row r="113" spans="1:6" hidden="1" x14ac:dyDescent="0.2">
      <c r="A113" s="57"/>
      <c r="B113" s="48"/>
      <c r="C113" s="48"/>
      <c r="D113" s="48"/>
      <c r="E113" s="48"/>
      <c r="F113" s="48"/>
    </row>
    <row r="114" spans="1:6" hidden="1" x14ac:dyDescent="0.2">
      <c r="A114" s="57"/>
      <c r="B114" s="48"/>
      <c r="C114" s="48"/>
      <c r="D114" s="48"/>
      <c r="E114" s="48"/>
      <c r="F114" s="48"/>
    </row>
    <row r="115" spans="1:6" hidden="1" x14ac:dyDescent="0.2">
      <c r="A115" s="57"/>
      <c r="B115" s="48"/>
      <c r="C115" s="48"/>
      <c r="D115" s="48"/>
      <c r="E115" s="48"/>
      <c r="F115" s="48"/>
    </row>
    <row r="116" spans="1:6" hidden="1" x14ac:dyDescent="0.2">
      <c r="A116" s="57"/>
      <c r="B116" s="48"/>
      <c r="C116" s="48"/>
      <c r="D116" s="48"/>
      <c r="E116" s="48"/>
      <c r="F116" s="48"/>
    </row>
    <row r="117" spans="1:6" hidden="1" x14ac:dyDescent="0.2">
      <c r="A117" s="57"/>
      <c r="B117" s="48"/>
      <c r="C117" s="48"/>
      <c r="D117" s="48"/>
      <c r="E117" s="48"/>
      <c r="F117" s="48"/>
    </row>
    <row r="118" spans="1:6" hidden="1" x14ac:dyDescent="0.2"/>
    <row r="119" spans="1:6" hidden="1" x14ac:dyDescent="0.2"/>
    <row r="120" spans="1:6" hidden="1" x14ac:dyDescent="0.2"/>
    <row r="121" spans="1:6" hidden="1" x14ac:dyDescent="0.2"/>
    <row r="122" spans="1:6" hidden="1" x14ac:dyDescent="0.2"/>
    <row r="123" spans="1:6" hidden="1" x14ac:dyDescent="0.2"/>
    <row r="124" spans="1:6" hidden="1" x14ac:dyDescent="0.2"/>
    <row r="125" spans="1:6" x14ac:dyDescent="0.2"/>
    <row r="126" spans="1:6" x14ac:dyDescent="0.2"/>
  </sheetData>
  <sheetProtection sheet="1" formatCells="0" formatRows="0" insertColumns="0" insertRows="0" deleteRows="0"/>
  <mergeCells count="15">
    <mergeCell ref="B7:E7"/>
    <mergeCell ref="B5:E5"/>
    <mergeCell ref="D92:E92"/>
    <mergeCell ref="A1:E1"/>
    <mergeCell ref="A24:E24"/>
    <mergeCell ref="A80:E80"/>
    <mergeCell ref="B2:E2"/>
    <mergeCell ref="B3:E3"/>
    <mergeCell ref="B4:E4"/>
    <mergeCell ref="A8:E8"/>
    <mergeCell ref="A9:E9"/>
    <mergeCell ref="B6:E6"/>
    <mergeCell ref="D22:E22"/>
    <mergeCell ref="D78:E78"/>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82:A91 A26:A77">
      <formula1>$B$4</formula1>
      <formula2>$B$5</formula2>
    </dataValidation>
    <dataValidation allowBlank="1" showInputMessage="1" showErrorMessage="1" prompt="Insert additional rows as needed:_x000a_- 'right click' on a row number (left of screen)_x000a_- select 'Insert' (this will insert a row above it)" sqref="A81 A25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B12:B21 B82:B91 B26:B77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1" t="s">
        <v>6</v>
      </c>
      <c r="B1" s="161"/>
      <c r="C1" s="161"/>
      <c r="D1" s="161"/>
      <c r="E1" s="161"/>
      <c r="F1" s="40"/>
    </row>
    <row r="2" spans="1:6" ht="21" customHeight="1" x14ac:dyDescent="0.2">
      <c r="A2" s="4" t="s">
        <v>2</v>
      </c>
      <c r="B2" s="164" t="str">
        <f>'Summary and sign-off'!B2:F2</f>
        <v>West Coast DHB</v>
      </c>
      <c r="C2" s="164"/>
      <c r="D2" s="164"/>
      <c r="E2" s="164"/>
      <c r="F2" s="40"/>
    </row>
    <row r="3" spans="1:6" ht="21" customHeight="1" x14ac:dyDescent="0.2">
      <c r="A3" s="4" t="s">
        <v>3</v>
      </c>
      <c r="B3" s="164" t="str">
        <f>'Summary and sign-off'!B3:F3</f>
        <v>David Meates</v>
      </c>
      <c r="C3" s="164"/>
      <c r="D3" s="164"/>
      <c r="E3" s="164"/>
      <c r="F3" s="40"/>
    </row>
    <row r="4" spans="1:6" ht="21" customHeight="1" x14ac:dyDescent="0.2">
      <c r="A4" s="4" t="s">
        <v>77</v>
      </c>
      <c r="B4" s="164">
        <f>'Summary and sign-off'!B4:F4</f>
        <v>43282</v>
      </c>
      <c r="C4" s="164"/>
      <c r="D4" s="164"/>
      <c r="E4" s="164"/>
      <c r="F4" s="40"/>
    </row>
    <row r="5" spans="1:6" ht="21" customHeight="1" x14ac:dyDescent="0.2">
      <c r="A5" s="4" t="s">
        <v>78</v>
      </c>
      <c r="B5" s="164">
        <f>'Summary and sign-off'!B5:F5</f>
        <v>43646</v>
      </c>
      <c r="C5" s="164"/>
      <c r="D5" s="164"/>
      <c r="E5" s="164"/>
      <c r="F5" s="40"/>
    </row>
    <row r="6" spans="1:6" ht="21" customHeight="1" x14ac:dyDescent="0.2">
      <c r="A6" s="4" t="s">
        <v>29</v>
      </c>
      <c r="B6" s="159" t="s">
        <v>64</v>
      </c>
      <c r="C6" s="159"/>
      <c r="D6" s="159"/>
      <c r="E6" s="159"/>
      <c r="F6" s="40"/>
    </row>
    <row r="7" spans="1:6" ht="21" customHeight="1" x14ac:dyDescent="0.2">
      <c r="A7" s="4" t="s">
        <v>104</v>
      </c>
      <c r="B7" s="159" t="s">
        <v>116</v>
      </c>
      <c r="C7" s="159"/>
      <c r="D7" s="159"/>
      <c r="E7" s="159"/>
      <c r="F7" s="40"/>
    </row>
    <row r="8" spans="1:6" ht="35.25" customHeight="1" x14ac:dyDescent="0.25">
      <c r="A8" s="174" t="s">
        <v>158</v>
      </c>
      <c r="B8" s="174"/>
      <c r="C8" s="175"/>
      <c r="D8" s="175"/>
      <c r="E8" s="175"/>
      <c r="F8" s="44"/>
    </row>
    <row r="9" spans="1:6" ht="35.25" customHeight="1" x14ac:dyDescent="0.25">
      <c r="A9" s="172" t="s">
        <v>135</v>
      </c>
      <c r="B9" s="173"/>
      <c r="C9" s="173"/>
      <c r="D9" s="173"/>
      <c r="E9" s="173"/>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56" t="s">
        <v>202</v>
      </c>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5" t="str">
        <f>IF('Summary and sign-off'!F57='Summary and sign-off'!F53,'Summary and sign-off'!A50,'Summary and sign-off'!A49)</f>
        <v>Check - each entry provides sufficient information</v>
      </c>
      <c r="E25" s="165"/>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4: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1" t="s">
        <v>6</v>
      </c>
      <c r="B1" s="161"/>
      <c r="C1" s="161"/>
      <c r="D1" s="161"/>
      <c r="E1" s="161"/>
      <c r="F1" s="26"/>
    </row>
    <row r="2" spans="1:6" ht="21" customHeight="1" x14ac:dyDescent="0.2">
      <c r="A2" s="4" t="s">
        <v>2</v>
      </c>
      <c r="B2" s="164" t="str">
        <f>'Summary and sign-off'!B2:F2</f>
        <v>West Coast DHB</v>
      </c>
      <c r="C2" s="164"/>
      <c r="D2" s="164"/>
      <c r="E2" s="164"/>
      <c r="F2" s="26"/>
    </row>
    <row r="3" spans="1:6" ht="21" customHeight="1" x14ac:dyDescent="0.2">
      <c r="A3" s="4" t="s">
        <v>3</v>
      </c>
      <c r="B3" s="164" t="str">
        <f>'Summary and sign-off'!B3:F3</f>
        <v>David Meates</v>
      </c>
      <c r="C3" s="164"/>
      <c r="D3" s="164"/>
      <c r="E3" s="164"/>
      <c r="F3" s="26"/>
    </row>
    <row r="4" spans="1:6" ht="21" customHeight="1" x14ac:dyDescent="0.2">
      <c r="A4" s="4" t="s">
        <v>77</v>
      </c>
      <c r="B4" s="164">
        <f>'Summary and sign-off'!B4:F4</f>
        <v>43282</v>
      </c>
      <c r="C4" s="164"/>
      <c r="D4" s="164"/>
      <c r="E4" s="164"/>
      <c r="F4" s="26"/>
    </row>
    <row r="5" spans="1:6" ht="21" customHeight="1" x14ac:dyDescent="0.2">
      <c r="A5" s="4" t="s">
        <v>78</v>
      </c>
      <c r="B5" s="164">
        <f>'Summary and sign-off'!B5:F5</f>
        <v>43646</v>
      </c>
      <c r="C5" s="164"/>
      <c r="D5" s="164"/>
      <c r="E5" s="164"/>
      <c r="F5" s="26"/>
    </row>
    <row r="6" spans="1:6" ht="21" customHeight="1" x14ac:dyDescent="0.2">
      <c r="A6" s="4" t="s">
        <v>29</v>
      </c>
      <c r="B6" s="159" t="s">
        <v>64</v>
      </c>
      <c r="C6" s="159"/>
      <c r="D6" s="159"/>
      <c r="E6" s="159"/>
      <c r="F6" s="36"/>
    </row>
    <row r="7" spans="1:6" ht="21" customHeight="1" x14ac:dyDescent="0.2">
      <c r="A7" s="4" t="s">
        <v>104</v>
      </c>
      <c r="B7" s="159" t="s">
        <v>116</v>
      </c>
      <c r="C7" s="159"/>
      <c r="D7" s="159"/>
      <c r="E7" s="159"/>
      <c r="F7" s="36"/>
    </row>
    <row r="8" spans="1:6" ht="35.25" customHeight="1" x14ac:dyDescent="0.2">
      <c r="A8" s="168" t="s">
        <v>0</v>
      </c>
      <c r="B8" s="168"/>
      <c r="C8" s="175"/>
      <c r="D8" s="175"/>
      <c r="E8" s="175"/>
      <c r="F8" s="26"/>
    </row>
    <row r="9" spans="1:6" ht="35.25" customHeight="1" x14ac:dyDescent="0.2">
      <c r="A9" s="176" t="s">
        <v>127</v>
      </c>
      <c r="B9" s="177"/>
      <c r="C9" s="177"/>
      <c r="D9" s="177"/>
      <c r="E9" s="177"/>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c r="B12" s="111"/>
      <c r="C12" s="116"/>
      <c r="D12" s="116"/>
      <c r="E12" s="117"/>
      <c r="F12" s="3"/>
    </row>
    <row r="13" spans="1:6" s="89" customFormat="1" x14ac:dyDescent="0.2">
      <c r="A13" s="157" t="s">
        <v>202</v>
      </c>
      <c r="B13" s="111"/>
      <c r="C13" s="116"/>
      <c r="D13" s="116"/>
      <c r="E13" s="117"/>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0</v>
      </c>
      <c r="C25" s="123" t="str">
        <f>IF(SUBTOTAL(3,B11:B24)=SUBTOTAL(103,B11:B24),'Summary and sign-off'!$A$47,'Summary and sign-off'!$A$48)</f>
        <v>Check - there are no hidden rows with data</v>
      </c>
      <c r="D25" s="165" t="str">
        <f>IF('Summary and sign-off'!F58='Summary and sign-off'!F53,'Summary and sign-off'!A50,'Summary and sign-off'!A49)</f>
        <v>Check - each entry provides sufficient information</v>
      </c>
      <c r="E25" s="165"/>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1" t="s">
        <v>32</v>
      </c>
      <c r="B1" s="161"/>
      <c r="C1" s="161"/>
      <c r="D1" s="161"/>
      <c r="E1" s="161"/>
      <c r="F1" s="161"/>
    </row>
    <row r="2" spans="1:6" ht="21" customHeight="1" x14ac:dyDescent="0.2">
      <c r="A2" s="4" t="s">
        <v>2</v>
      </c>
      <c r="B2" s="164" t="str">
        <f>'Summary and sign-off'!B2:F2</f>
        <v>West Coast DHB</v>
      </c>
      <c r="C2" s="164"/>
      <c r="D2" s="164"/>
      <c r="E2" s="164"/>
      <c r="F2" s="164"/>
    </row>
    <row r="3" spans="1:6" ht="21" customHeight="1" x14ac:dyDescent="0.2">
      <c r="A3" s="4" t="s">
        <v>3</v>
      </c>
      <c r="B3" s="164" t="str">
        <f>'Summary and sign-off'!B3:F3</f>
        <v>David Meates</v>
      </c>
      <c r="C3" s="164"/>
      <c r="D3" s="164"/>
      <c r="E3" s="164"/>
      <c r="F3" s="164"/>
    </row>
    <row r="4" spans="1:6" ht="21" customHeight="1" x14ac:dyDescent="0.2">
      <c r="A4" s="4" t="s">
        <v>77</v>
      </c>
      <c r="B4" s="164">
        <f>'Summary and sign-off'!B4:F4</f>
        <v>43282</v>
      </c>
      <c r="C4" s="164"/>
      <c r="D4" s="164"/>
      <c r="E4" s="164"/>
      <c r="F4" s="164"/>
    </row>
    <row r="5" spans="1:6" ht="21" customHeight="1" x14ac:dyDescent="0.2">
      <c r="A5" s="4" t="s">
        <v>78</v>
      </c>
      <c r="B5" s="164">
        <f>'Summary and sign-off'!B5:F5</f>
        <v>43646</v>
      </c>
      <c r="C5" s="164"/>
      <c r="D5" s="164"/>
      <c r="E5" s="164"/>
      <c r="F5" s="164"/>
    </row>
    <row r="6" spans="1:6" ht="21" customHeight="1" x14ac:dyDescent="0.2">
      <c r="A6" s="4" t="s">
        <v>167</v>
      </c>
      <c r="B6" s="159" t="s">
        <v>64</v>
      </c>
      <c r="C6" s="159"/>
      <c r="D6" s="159"/>
      <c r="E6" s="159"/>
      <c r="F6" s="159"/>
    </row>
    <row r="7" spans="1:6" ht="21" customHeight="1" x14ac:dyDescent="0.2">
      <c r="A7" s="4" t="s">
        <v>104</v>
      </c>
      <c r="B7" s="159" t="s">
        <v>116</v>
      </c>
      <c r="C7" s="159"/>
      <c r="D7" s="159"/>
      <c r="E7" s="159"/>
      <c r="F7" s="159"/>
    </row>
    <row r="8" spans="1:6" ht="36" customHeight="1" x14ac:dyDescent="0.2">
      <c r="A8" s="168" t="s">
        <v>52</v>
      </c>
      <c r="B8" s="168"/>
      <c r="C8" s="168"/>
      <c r="D8" s="168"/>
      <c r="E8" s="168"/>
      <c r="F8" s="168"/>
    </row>
    <row r="9" spans="1:6" ht="36" customHeight="1" x14ac:dyDescent="0.2">
      <c r="A9" s="176" t="s">
        <v>134</v>
      </c>
      <c r="B9" s="177"/>
      <c r="C9" s="177"/>
      <c r="D9" s="177"/>
      <c r="E9" s="177"/>
      <c r="F9" s="177"/>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57" t="s">
        <v>202</v>
      </c>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78" t="str">
        <f>IF('Summary and sign-off'!F59='Summary and sign-off'!F53,'Summary and sign-off'!A51,'Summary and sign-off'!A49)</f>
        <v>Check - each entry provides sufficient information</v>
      </c>
      <c r="F25" s="178"/>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terms/"/>
    <ds:schemaRef ds:uri="12165527-d881-4234-97f9-ee139a3f0c31"/>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Susan Fitzmaurice</cp:lastModifiedBy>
  <cp:lastPrinted>2018-10-07T21:08:03Z</cp:lastPrinted>
  <dcterms:created xsi:type="dcterms:W3CDTF">2010-10-17T20:59:02Z</dcterms:created>
  <dcterms:modified xsi:type="dcterms:W3CDTF">2019-07-24T03:38:53Z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